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MI\61293aa0cd924700bdb537fd3774726b\"/>
    </mc:Choice>
  </mc:AlternateContent>
  <xr:revisionPtr revIDLastSave="0" documentId="13_ncr:1_{3871EB19-F4E8-4CBB-A1B5-D0412CADF33D}" xr6:coauthVersionLast="47" xr6:coauthVersionMax="47" xr10:uidLastSave="{00000000-0000-0000-0000-000000000000}"/>
  <bookViews>
    <workbookView xWindow="38280" yWindow="-450" windowWidth="38640" windowHeight="21120" xr2:uid="{BBA2A220-C84D-4E2A-AB07-CD31DAE44D7B}"/>
  </bookViews>
  <sheets>
    <sheet name="Berechnung" sheetId="1" r:id="rId1"/>
    <sheet name="Berechnungsgrundlagen" sheetId="5" r:id="rId2"/>
  </sheets>
  <definedNames>
    <definedName name="_xlnm._FilterDatabase" localSheetId="1" hidden="1">Berechnungsgrundlagen!#REF!</definedName>
    <definedName name="_xlnm.Print_Area" localSheetId="0">Berechnung!$A$1:$M$90</definedName>
    <definedName name="Stundenplan">INDEX(#REF!,MATCH(Berechnung!#REF!,#REF!,0))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G70" i="1"/>
  <c r="C20" i="1"/>
  <c r="C22" i="1" l="1"/>
  <c r="C18" i="1" l="1"/>
  <c r="C28" i="1"/>
  <c r="C26" i="1"/>
  <c r="C24" i="1"/>
  <c r="C31" i="1" l="1"/>
  <c r="M34" i="1" s="1"/>
  <c r="G81" i="1" l="1"/>
  <c r="G79" i="1"/>
  <c r="G76" i="1"/>
  <c r="G74" i="1"/>
  <c r="G72" i="1"/>
  <c r="G68" i="1"/>
  <c r="G66" i="1"/>
  <c r="G59" i="1"/>
  <c r="G57" i="1"/>
  <c r="G55" i="1"/>
  <c r="G51" i="1"/>
  <c r="G49" i="1"/>
  <c r="M77" i="1"/>
  <c r="G84" i="1" l="1"/>
  <c r="M38" i="1" l="1"/>
  <c r="M40" i="1" s="1"/>
  <c r="M42" i="1" l="1"/>
  <c r="M46" i="1" l="1"/>
  <c r="M53" i="1" s="1"/>
  <c r="M59" i="1" l="1"/>
  <c r="M76" i="1" s="1"/>
  <c r="J76" i="1" s="1"/>
  <c r="M51" i="1"/>
  <c r="M68" i="1" s="1"/>
  <c r="J68" i="1" s="1"/>
  <c r="M55" i="1"/>
  <c r="M72" i="1" s="1"/>
  <c r="J72" i="1" s="1"/>
  <c r="M57" i="1"/>
  <c r="M74" i="1" s="1"/>
  <c r="J74" i="1" s="1"/>
  <c r="M49" i="1"/>
  <c r="M66" i="1" s="1"/>
  <c r="J66" i="1" s="1"/>
  <c r="C8" i="5"/>
  <c r="G61" i="1" s="1"/>
  <c r="M61" i="1" s="1"/>
  <c r="M79" i="1" s="1"/>
  <c r="J79" i="1" s="1"/>
  <c r="M70" i="1" l="1"/>
  <c r="J70" i="1" s="1"/>
  <c r="C9" i="5"/>
  <c r="G63" i="1" s="1"/>
  <c r="M63" i="1" s="1"/>
  <c r="M81" i="1" s="1"/>
  <c r="J81" i="1" l="1"/>
  <c r="J84" i="1" s="1"/>
  <c r="M84" i="1"/>
  <c r="M8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F732BED-132D-43C9-8F76-00D0D886AF09}" keepAlive="1" name="Abfrage - Tabelle1" description="Verbindung mit der Abfrage 'Tabelle1' in der Arbeitsmappe." type="5" refreshedVersion="6" background="1">
    <dbPr connection="Provider=Microsoft.Mashup.OleDb.1;Data Source=$Workbook$;Location=Tabelle1;Extended Properties=&quot;&quot;" command="SELECT * FROM [Tabelle1]"/>
  </connection>
</connections>
</file>

<file path=xl/sharedStrings.xml><?xml version="1.0" encoding="utf-8"?>
<sst xmlns="http://schemas.openxmlformats.org/spreadsheetml/2006/main" count="133" uniqueCount="74">
  <si>
    <t>Fr.</t>
  </si>
  <si>
    <t>Abschöpfungsbeitrag</t>
  </si>
  <si>
    <t>0.625‰</t>
  </si>
  <si>
    <t>Minimaler Elternbeitrag Basismodul</t>
  </si>
  <si>
    <t>Elternbeitrag Basismodul 100 %</t>
  </si>
  <si>
    <t>bitte auswählen</t>
  </si>
  <si>
    <t>Betreuungsmodul</t>
  </si>
  <si>
    <t>Einstufungssatz</t>
  </si>
  <si>
    <t>Max. Tagestarif</t>
  </si>
  <si>
    <r>
      <t xml:space="preserve">Steuerbares Einkommen 
</t>
    </r>
    <r>
      <rPr>
        <sz val="9"/>
        <color theme="1"/>
        <rFont val="Calibri"/>
        <family val="2"/>
        <scheme val="minor"/>
      </rPr>
      <t>(Ziffer 27. bzw. 398 der Steuererklärung)</t>
    </r>
  </si>
  <si>
    <t>Morgenbetreuung</t>
  </si>
  <si>
    <t>Mittagsbetreuung</t>
  </si>
  <si>
    <t>Ferienbetreuung ganzer Tag</t>
  </si>
  <si>
    <t>Ferienbetreuung halber Tag</t>
  </si>
  <si>
    <t>Nachmittagsbetreuung 1, 2 Std.</t>
  </si>
  <si>
    <t>Nachmittagsbetreuung 2, 3 Std.</t>
  </si>
  <si>
    <t>Nachmittagsbetreuung 3, 5 Std.</t>
  </si>
  <si>
    <t>Einstufungssatz Ferienbetreuung ganzer Tag</t>
  </si>
  <si>
    <t>Einstufungssatz Ferienbetreuung halber Tag</t>
  </si>
  <si>
    <t>Tage</t>
  </si>
  <si>
    <t>Brutto-
kosten</t>
  </si>
  <si>
    <t>Gemeinde-
beitrag</t>
  </si>
  <si>
    <t>07.00 - 18.30</t>
  </si>
  <si>
    <t>07.00 - 13.30</t>
  </si>
  <si>
    <t xml:space="preserve">Fr. </t>
  </si>
  <si>
    <t>Einstufungssatz Morgenbetreuung</t>
  </si>
  <si>
    <t>Einstufungssatz Mittagsbetreuung</t>
  </si>
  <si>
    <t>Einstufungssatz Nachmittagsbetreuung 1</t>
  </si>
  <si>
    <t>Einstufungssatz Nachmittagsbetreuung 2</t>
  </si>
  <si>
    <t>Einstufungssatz Nachmittagsbetreuung 3</t>
  </si>
  <si>
    <t>07.00 - 08.10</t>
  </si>
  <si>
    <t>11:50 - 13:30</t>
  </si>
  <si>
    <t>Nachmittagsbetreuung 1</t>
  </si>
  <si>
    <t>13:30 - 15:30</t>
  </si>
  <si>
    <t>Nachmittagsbetreuung 2</t>
  </si>
  <si>
    <t>15.10 - 18.30</t>
  </si>
  <si>
    <t>Nachmittagsbetreuung 3</t>
  </si>
  <si>
    <t>13:30 - 18:30</t>
  </si>
  <si>
    <t>Nettoeinkommen</t>
  </si>
  <si>
    <t>Nettoeinkommen pro Jahr Person 1</t>
  </si>
  <si>
    <t>Nettoeinkommen pro Jahr Person 2</t>
  </si>
  <si>
    <t>Anzahl Kinder</t>
  </si>
  <si>
    <t>Zivilstand</t>
  </si>
  <si>
    <t>Alleinstehend</t>
  </si>
  <si>
    <t>Verheiratet</t>
  </si>
  <si>
    <t>Konkubinat</t>
  </si>
  <si>
    <t>Eingetragene Partnerschaft</t>
  </si>
  <si>
    <t>Bitte auswählen</t>
  </si>
  <si>
    <t>Einzahlung Säule 3 a</t>
  </si>
  <si>
    <t>Zweitverdienerabzug</t>
  </si>
  <si>
    <t>Kinderabzug</t>
  </si>
  <si>
    <t>Versicherungsprämien</t>
  </si>
  <si>
    <t>Versicherungsprämien Verheiratet</t>
  </si>
  <si>
    <t>Versicherungsprämien übrige</t>
  </si>
  <si>
    <t>Versicherungsprämie Kinder</t>
  </si>
  <si>
    <t>Kinder-Drittbetreuungskosten</t>
  </si>
  <si>
    <t>3. Säule 3a</t>
  </si>
  <si>
    <t>Steuerbares Einkommen</t>
  </si>
  <si>
    <t>Elternbeitrag</t>
  </si>
  <si>
    <t>Betreuungskosten Kinder netto/Jahr</t>
  </si>
  <si>
    <t>Mittagstisch für Sekundarschüler</t>
  </si>
  <si>
    <t>Einstufungssatz Mittagstisch für Sekundarschüler</t>
  </si>
  <si>
    <t>Mittagstischbetreuung</t>
  </si>
  <si>
    <t>11:50 - ca. 13:00</t>
  </si>
  <si>
    <t>für quellensteuerpflichtige Personen</t>
  </si>
  <si>
    <t>Berechnung Gemeindebeitrag/Subventionen Tagesstrukturen</t>
  </si>
  <si>
    <r>
      <t xml:space="preserve">Sie können hier selber den </t>
    </r>
    <r>
      <rPr>
        <b/>
        <sz val="11"/>
        <color rgb="FF000000"/>
        <rFont val="Calibri"/>
        <family val="2"/>
        <scheme val="minor"/>
      </rPr>
      <t>voraussichtlichen</t>
    </r>
    <r>
      <rPr>
        <sz val="11"/>
        <color rgb="FF000000"/>
        <rFont val="Calibri"/>
        <family val="2"/>
        <scheme val="minor"/>
      </rPr>
      <t xml:space="preserve"> Gemeindebeitrag berechnen. Das Ergebnis ist unverbindlich.</t>
    </r>
  </si>
  <si>
    <t>Kosten pro Woche pro Kind</t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</si>
  <si>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 xml:space="preserve">Ergibt das steuerbare Vermögen </t>
    </r>
    <r>
      <rPr>
        <b/>
        <sz val="11"/>
        <color rgb="FF000000"/>
        <rFont val="Calibri"/>
        <family val="2"/>
        <scheme val="minor"/>
      </rPr>
      <t>300'000 Franken oder mehr</t>
    </r>
    <r>
      <rPr>
        <sz val="11"/>
        <color rgb="FF000000"/>
        <rFont val="Calibri"/>
        <family val="2"/>
        <scheme val="minor"/>
      </rPr>
      <t>, werden keine Gemeindebeiträge bezahlt.</t>
    </r>
  </si>
  <si>
    <r>
      <rPr>
        <vertAlign val="super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>Ergibt der massgebende Betrag 1</t>
    </r>
    <r>
      <rPr>
        <b/>
        <sz val="11"/>
        <color rgb="FF000000"/>
        <rFont val="Calibri"/>
        <family val="2"/>
        <scheme val="minor"/>
      </rPr>
      <t>00'000 Franken oder mehr</t>
    </r>
    <r>
      <rPr>
        <sz val="11"/>
        <color rgb="FF000000"/>
        <rFont val="Calibri"/>
        <family val="2"/>
        <scheme val="minor"/>
      </rPr>
      <t>, werden keine Gemeindebeiträge bezahlt.</t>
    </r>
  </si>
  <si>
    <r>
      <t>Vermögen (Saldo der Bank- + PC-Konti)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</si>
  <si>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rgb="FF000000"/>
        <rFont val="Calibri"/>
        <family val="2"/>
        <scheme val="minor"/>
      </rPr>
      <t>1</t>
    </r>
    <r>
      <rPr>
        <sz val="11"/>
        <color rgb="FF000000"/>
        <rFont val="Calibri"/>
        <family val="2"/>
        <scheme val="minor"/>
      </rPr>
      <t xml:space="preserve">Beim steuerbaren Vermögen setzen Sie das </t>
    </r>
    <r>
      <rPr>
        <b/>
        <sz val="11"/>
        <color rgb="FF000000"/>
        <rFont val="Calibri"/>
        <family val="2"/>
        <scheme val="minor"/>
      </rPr>
      <t xml:space="preserve">Total aller im Haushalt wohnenden erwachsenen Personen </t>
    </r>
    <r>
      <rPr>
        <sz val="11"/>
        <color rgb="FF000000"/>
        <rFont val="Calibri"/>
        <family val="2"/>
        <scheme val="minor"/>
      </rPr>
      <t>(Erziehungsberechtigte, Partnerin/Partner oder weitere Personen mit familiärer Beziehung) ein.</t>
    </r>
  </si>
  <si>
    <r>
      <t>Aufrechnung Vermögensanteil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</si>
  <si>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Massgebender Betrag</t>
    </r>
    <r>
      <rPr>
        <vertAlign val="superscript"/>
        <sz val="11"/>
        <color theme="1"/>
        <rFont val="Calibri"/>
        <family val="2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</si>
</sst>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d/mm/yyyy;@"/>
    <numFmt numFmtId="165" formatCode="#,##0_ ;\-#,##0\ 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4"/>
      <color rgb="FF000000"/>
      <name val="Calibri"/>
      <family val="2"/>
      <scheme val="minor"/>
    </font>
    <font>
      <sz val="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43" fontId="0" fillId="0" borderId="0" xfId="1" applyFont="1"/>
    <xf numFmtId="9" fontId="0" fillId="0" borderId="0" xfId="0" applyNumberFormat="1"/>
    <xf numFmtId="0" fontId="0" fillId="0" borderId="1" xfId="0" applyBorder="1"/>
    <xf numFmtId="43" fontId="0" fillId="0" borderId="1" xfId="1" applyFont="1" applyBorder="1"/>
    <xf numFmtId="0" fontId="0" fillId="0" borderId="0" xfId="0" applyAlignment="1">
      <alignment horizontal="right"/>
    </xf>
    <xf numFmtId="43" fontId="1" fillId="0" borderId="0" xfId="1" applyFont="1"/>
    <xf numFmtId="0" fontId="6" fillId="0" borderId="0" xfId="0" applyFont="1"/>
    <xf numFmtId="43" fontId="6" fillId="0" borderId="0" xfId="1" applyFont="1"/>
    <xf numFmtId="43" fontId="6" fillId="0" borderId="0" xfId="1" applyFont="1" applyFill="1"/>
    <xf numFmtId="0" fontId="8" fillId="3" borderId="2" xfId="0" applyFont="1" applyFill="1" applyBorder="1"/>
    <xf numFmtId="43" fontId="3" fillId="0" borderId="0" xfId="1" applyFont="1"/>
    <xf numFmtId="0" fontId="10" fillId="0" borderId="0" xfId="0" applyFont="1"/>
    <xf numFmtId="0" fontId="11" fillId="0" borderId="0" xfId="0" applyFont="1"/>
    <xf numFmtId="43" fontId="3" fillId="0" borderId="0" xfId="1" applyFont="1" applyFill="1"/>
    <xf numFmtId="43" fontId="0" fillId="0" borderId="0" xfId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 applyFill="1" applyAlignment="1" applyProtection="1">
      <protection locked="0"/>
    </xf>
    <xf numFmtId="43" fontId="0" fillId="0" borderId="0" xfId="1" applyFont="1" applyFill="1" applyAlignment="1" applyProtection="1">
      <alignment horizontal="center"/>
      <protection locked="0"/>
    </xf>
    <xf numFmtId="43" fontId="1" fillId="0" borderId="0" xfId="1" applyFont="1" applyFill="1"/>
    <xf numFmtId="0" fontId="13" fillId="0" borderId="1" xfId="0" applyFont="1" applyBorder="1"/>
    <xf numFmtId="164" fontId="14" fillId="0" borderId="1" xfId="0" applyNumberFormat="1" applyFont="1" applyBorder="1" applyAlignment="1" applyProtection="1">
      <alignment horizontal="center"/>
      <protection locked="0"/>
    </xf>
    <xf numFmtId="0" fontId="14" fillId="0" borderId="1" xfId="0" applyFont="1" applyBorder="1"/>
    <xf numFmtId="0" fontId="14" fillId="0" borderId="0" xfId="0" applyFont="1"/>
    <xf numFmtId="0" fontId="0" fillId="0" borderId="0" xfId="0" applyAlignment="1">
      <alignment horizontal="center" wrapText="1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0" applyNumberFormat="1"/>
    <xf numFmtId="0" fontId="15" fillId="0" borderId="0" xfId="0" applyFont="1"/>
    <xf numFmtId="0" fontId="15" fillId="0" borderId="0" xfId="0" applyFont="1" applyAlignment="1" applyProtection="1">
      <alignment horizontal="center"/>
      <protection locked="0"/>
    </xf>
    <xf numFmtId="43" fontId="15" fillId="0" borderId="0" xfId="1" applyFont="1"/>
    <xf numFmtId="0" fontId="16" fillId="0" borderId="0" xfId="0" applyFont="1"/>
    <xf numFmtId="43" fontId="16" fillId="0" borderId="0" xfId="1" applyFont="1" applyFill="1"/>
    <xf numFmtId="43" fontId="3" fillId="0" borderId="1" xfId="1" applyFont="1" applyBorder="1"/>
    <xf numFmtId="43" fontId="3" fillId="0" borderId="0" xfId="1" applyFont="1" applyBorder="1"/>
    <xf numFmtId="0" fontId="16" fillId="0" borderId="1" xfId="0" applyFont="1" applyBorder="1"/>
    <xf numFmtId="43" fontId="16" fillId="0" borderId="1" xfId="1" applyFont="1" applyFill="1" applyBorder="1"/>
    <xf numFmtId="0" fontId="3" fillId="0" borderId="0" xfId="0" applyFont="1" applyAlignment="1">
      <alignment horizontal="center"/>
    </xf>
    <xf numFmtId="0" fontId="17" fillId="0" borderId="0" xfId="0" applyFont="1"/>
    <xf numFmtId="43" fontId="17" fillId="0" borderId="0" xfId="1" applyFont="1" applyFill="1"/>
    <xf numFmtId="43" fontId="15" fillId="0" borderId="0" xfId="1" applyFont="1" applyFill="1"/>
    <xf numFmtId="43" fontId="0" fillId="0" borderId="0" xfId="0" applyNumberFormat="1" applyBorder="1"/>
    <xf numFmtId="0" fontId="0" fillId="0" borderId="0" xfId="0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43" fontId="0" fillId="0" borderId="0" xfId="1" applyFont="1" applyBorder="1"/>
    <xf numFmtId="43" fontId="15" fillId="0" borderId="0" xfId="1" applyFont="1" applyBorder="1"/>
    <xf numFmtId="0" fontId="3" fillId="0" borderId="0" xfId="0" applyFont="1" applyBorder="1" applyAlignment="1">
      <alignment horizontal="center"/>
    </xf>
    <xf numFmtId="43" fontId="15" fillId="0" borderId="1" xfId="1" applyFont="1" applyBorder="1"/>
    <xf numFmtId="0" fontId="16" fillId="0" borderId="0" xfId="0" applyFont="1" applyBorder="1"/>
    <xf numFmtId="43" fontId="16" fillId="0" borderId="0" xfId="1" applyFont="1" applyFill="1" applyBorder="1"/>
    <xf numFmtId="0" fontId="1" fillId="0" borderId="0" xfId="0" applyFont="1" applyBorder="1"/>
    <xf numFmtId="43" fontId="1" fillId="0" borderId="0" xfId="1" applyFont="1" applyFill="1" applyBorder="1"/>
    <xf numFmtId="43" fontId="3" fillId="0" borderId="0" xfId="1" applyFont="1" applyFill="1" applyBorder="1"/>
    <xf numFmtId="43" fontId="12" fillId="0" borderId="0" xfId="1" applyFont="1" applyFill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43" fontId="0" fillId="2" borderId="0" xfId="1" applyFont="1" applyFill="1" applyAlignment="1">
      <alignment horizontal="center"/>
    </xf>
    <xf numFmtId="165" fontId="0" fillId="2" borderId="0" xfId="1" applyNumberFormat="1" applyFont="1" applyFill="1" applyAlignment="1">
      <alignment horizontal="right" wrapText="1"/>
    </xf>
    <xf numFmtId="43" fontId="0" fillId="0" borderId="0" xfId="1" applyFont="1" applyFill="1" applyProtection="1"/>
    <xf numFmtId="0" fontId="0" fillId="4" borderId="0" xfId="0" applyFont="1" applyFill="1"/>
    <xf numFmtId="0" fontId="0" fillId="4" borderId="0" xfId="0" applyFont="1" applyFill="1" applyAlignment="1">
      <alignment horizontal="center"/>
    </xf>
    <xf numFmtId="0" fontId="0" fillId="4" borderId="0" xfId="0" applyFont="1" applyFill="1" applyAlignment="1">
      <alignment horizontal="left" wrapText="1"/>
    </xf>
    <xf numFmtId="0" fontId="12" fillId="4" borderId="0" xfId="0" applyFont="1" applyFill="1"/>
    <xf numFmtId="43" fontId="12" fillId="4" borderId="0" xfId="1" applyFont="1" applyFill="1"/>
    <xf numFmtId="0" fontId="12" fillId="4" borderId="1" xfId="0" applyFont="1" applyFill="1" applyBorder="1"/>
    <xf numFmtId="0" fontId="12" fillId="4" borderId="1" xfId="0" applyFont="1" applyFill="1" applyBorder="1" applyAlignment="1"/>
    <xf numFmtId="0" fontId="12" fillId="4" borderId="0" xfId="0" applyFont="1" applyFill="1" applyAlignment="1"/>
    <xf numFmtId="43" fontId="0" fillId="4" borderId="0" xfId="0" applyNumberFormat="1" applyFont="1" applyFill="1" applyAlignment="1">
      <alignment horizontal="center"/>
    </xf>
    <xf numFmtId="43" fontId="0" fillId="2" borderId="0" xfId="1" applyFont="1" applyFill="1" applyAlignment="1">
      <alignment horizontal="right" wrapText="1"/>
    </xf>
    <xf numFmtId="0" fontId="12" fillId="4" borderId="0" xfId="0" applyFont="1" applyFill="1" applyAlignment="1">
      <alignment horizontal="center"/>
    </xf>
    <xf numFmtId="43" fontId="1" fillId="0" borderId="0" xfId="0" applyNumberFormat="1" applyFont="1"/>
    <xf numFmtId="43" fontId="3" fillId="4" borderId="0" xfId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center"/>
    </xf>
    <xf numFmtId="0" fontId="0" fillId="2" borderId="0" xfId="0" applyFont="1" applyFill="1" applyAlignment="1">
      <alignment horizontal="right"/>
    </xf>
    <xf numFmtId="0" fontId="1" fillId="0" borderId="0" xfId="0" applyFont="1" applyAlignment="1" applyProtection="1">
      <alignment horizontal="left"/>
      <protection locked="0"/>
    </xf>
    <xf numFmtId="43" fontId="0" fillId="2" borderId="0" xfId="1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12" fillId="4" borderId="0" xfId="0" applyFont="1" applyFill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left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34018</xdr:colOff>
      <xdr:row>0</xdr:row>
      <xdr:rowOff>20411</xdr:rowOff>
    </xdr:from>
    <xdr:to>
      <xdr:col>0</xdr:col>
      <xdr:colOff>1811383</xdr:colOff>
      <xdr:row>3</xdr:row>
      <xdr:rowOff>54119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9E1CB42-8037-45FF-AA68-D28F6CE53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8" y="20411"/>
          <a:ext cx="1762125" cy="605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470B-A268-4641-809B-96A8DA0FA578}">
  <sheetPr codeName="Tabelle1">
    <pageSetUpPr fitToPage="1"/>
  </sheetPr>
  <dimension ref="A5:P93"/>
  <sheetViews>
    <sheetView showGridLines="0" tabSelected="1" topLeftCell="A10" zoomScale="140" zoomScaleNormal="140" workbookViewId="0">
      <selection activeCell="S39" sqref="S39"/>
    </sheetView>
  </sheetViews>
  <sheetFormatPr baseColWidth="10" defaultRowHeight="14.4"/>
  <cols>
    <col min="1" max="1" width="35.6640625" customWidth="1"/>
    <col min="2" max="2" width="3.6640625" customWidth="1"/>
    <col min="3" max="3" width="13.6640625" customWidth="1"/>
    <col min="4" max="4" width="4.6640625" customWidth="1"/>
    <col min="5" max="5" width="2.6640625" customWidth="1"/>
    <col min="6" max="6" width="4.6640625" customWidth="1"/>
    <col min="7" max="7" width="7.88671875" bestFit="1" customWidth="1"/>
    <col min="8" max="8" width="2.6640625" customWidth="1"/>
    <col min="9" max="9" width="3.6640625" customWidth="1"/>
    <col min="10" max="10" width="10.5546875" customWidth="1"/>
    <col min="11" max="11" width="2.6640625" customWidth="1"/>
    <col min="12" max="12" width="3.6640625" customWidth="1"/>
    <col min="13" max="13" width="12.6640625" customWidth="1"/>
  </cols>
  <sheetData>
    <row r="5" spans="1:13" s="14" customFormat="1" ht="19.8">
      <c r="A5" s="15" t="s">
        <v>65</v>
      </c>
    </row>
    <row r="6" spans="1:13" ht="21">
      <c r="A6" s="2"/>
    </row>
    <row r="7" spans="1:13" ht="21">
      <c r="A7" s="90" t="s">
        <v>64</v>
      </c>
      <c r="B7" s="90"/>
      <c r="C7" s="90"/>
    </row>
    <row r="8" spans="1:13" ht="21">
      <c r="A8" s="2"/>
    </row>
    <row r="9" spans="1:13">
      <c r="A9" s="86" t="s">
        <v>66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</row>
    <row r="10" spans="1:13" ht="39.6" customHeight="1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</row>
    <row r="11" spans="1:13" s="59" customFormat="1" ht="15" customHeight="1">
      <c r="A11" s="59" t="s">
        <v>39</v>
      </c>
      <c r="B11" s="59" t="s">
        <v>0</v>
      </c>
      <c r="C11" s="62"/>
      <c r="D11" s="60"/>
      <c r="E11" s="88" t="s">
        <v>41</v>
      </c>
      <c r="F11" s="88"/>
      <c r="G11" s="88"/>
      <c r="H11" s="88"/>
      <c r="I11" s="88"/>
      <c r="J11" s="88"/>
      <c r="K11" s="61"/>
      <c r="L11" s="61"/>
      <c r="M11" s="63"/>
    </row>
    <row r="12" spans="1:13" s="18" customFormat="1" ht="6" customHeight="1">
      <c r="C12" s="80"/>
      <c r="D12" s="80"/>
      <c r="E12" s="19"/>
      <c r="F12" s="19"/>
      <c r="M12" s="20"/>
    </row>
    <row r="13" spans="1:13" s="59" customFormat="1" ht="15" customHeight="1">
      <c r="A13" s="59" t="s">
        <v>40</v>
      </c>
      <c r="B13" s="59" t="s">
        <v>0</v>
      </c>
      <c r="C13" s="62"/>
      <c r="D13" s="60"/>
      <c r="E13" s="88" t="s">
        <v>48</v>
      </c>
      <c r="F13" s="88"/>
      <c r="G13" s="88"/>
      <c r="H13" s="88"/>
      <c r="I13" s="88"/>
      <c r="J13" s="88"/>
      <c r="K13" s="61"/>
      <c r="L13" s="61" t="s">
        <v>0</v>
      </c>
      <c r="M13" s="74"/>
    </row>
    <row r="14" spans="1:13" s="18" customFormat="1" ht="6" customHeight="1">
      <c r="C14" s="80"/>
      <c r="D14" s="80"/>
      <c r="E14" s="19"/>
      <c r="F14" s="19"/>
      <c r="M14" s="20"/>
    </row>
    <row r="15" spans="1:13" s="59" customFormat="1" ht="15" customHeight="1">
      <c r="A15" s="59" t="s">
        <v>42</v>
      </c>
      <c r="B15" s="81"/>
      <c r="C15" s="81"/>
      <c r="D15" s="60"/>
      <c r="E15" s="87" t="s">
        <v>59</v>
      </c>
      <c r="F15" s="87"/>
      <c r="G15" s="87"/>
      <c r="H15" s="87"/>
      <c r="I15" s="87"/>
      <c r="J15" s="87"/>
      <c r="K15" s="61"/>
      <c r="L15" s="61" t="s">
        <v>0</v>
      </c>
      <c r="M15" s="74"/>
    </row>
    <row r="16" spans="1:13" s="18" customFormat="1" ht="6" customHeight="1">
      <c r="C16" s="80"/>
      <c r="D16" s="80"/>
      <c r="E16" s="19"/>
      <c r="F16" s="19"/>
      <c r="M16" s="20"/>
    </row>
    <row r="17" spans="1:13" s="18" customFormat="1" ht="6" customHeight="1">
      <c r="C17" s="80"/>
      <c r="D17" s="80"/>
      <c r="E17" s="19"/>
      <c r="F17" s="19"/>
      <c r="M17" s="20"/>
    </row>
    <row r="18" spans="1:13" s="65" customFormat="1" ht="15" hidden="1" customHeight="1">
      <c r="A18" s="65" t="s">
        <v>38</v>
      </c>
      <c r="B18" s="65" t="s">
        <v>0</v>
      </c>
      <c r="C18" s="77">
        <f>C11+C13</f>
        <v>0</v>
      </c>
      <c r="D18" s="66"/>
      <c r="E18" s="66"/>
      <c r="F18" s="67"/>
      <c r="G18" s="67"/>
      <c r="H18" s="67"/>
      <c r="I18" s="67"/>
      <c r="J18" s="67"/>
      <c r="K18" s="67"/>
      <c r="L18" s="67"/>
      <c r="M18" s="67"/>
    </row>
    <row r="19" spans="1:13" s="68" customFormat="1" ht="6" hidden="1" customHeight="1">
      <c r="C19" s="85"/>
      <c r="D19" s="85"/>
      <c r="E19" s="75"/>
      <c r="F19" s="75"/>
      <c r="M19" s="69"/>
    </row>
    <row r="20" spans="1:13" s="65" customFormat="1" ht="15" hidden="1" customHeight="1">
      <c r="A20" s="65" t="s">
        <v>51</v>
      </c>
      <c r="B20" s="65" t="s">
        <v>0</v>
      </c>
      <c r="C20" s="77">
        <f>IF(B15="Verheiratet",-Berechnungsgrundlagen!B24-Berechnungsgrundlagen!B25-Berechnungsgrundlagen!B26*Berechnung!M11, IF(B15="Konkubinat",-Berechnungsgrundlagen!B24-Berechnungsgrundlagen!B26*Berechnung!M11, IF(B15="Alleinstehend",-Berechnungsgrundlagen!B25-Berechnungsgrundlagen!B26*Berechnung!M11, IF(B15="Eingetragene Partnerschaft",-Berechnungsgrundlagen!B25-Berechnungsgrundlagen!B26*Berechnung!M11,0))))</f>
        <v>0</v>
      </c>
      <c r="D20" s="66"/>
      <c r="E20" s="66"/>
      <c r="F20" s="89"/>
      <c r="G20" s="89"/>
      <c r="H20" s="67"/>
      <c r="I20" s="67"/>
      <c r="J20" s="67"/>
      <c r="K20" s="67"/>
      <c r="L20" s="67"/>
      <c r="M20" s="67"/>
    </row>
    <row r="21" spans="1:13" s="68" customFormat="1" ht="6" hidden="1" customHeight="1">
      <c r="C21" s="85"/>
      <c r="D21" s="85"/>
      <c r="E21" s="75"/>
      <c r="F21" s="75"/>
      <c r="M21" s="69"/>
    </row>
    <row r="22" spans="1:13" s="65" customFormat="1" ht="15" hidden="1" customHeight="1">
      <c r="A22" s="65" t="s">
        <v>49</v>
      </c>
      <c r="B22" s="65" t="s">
        <v>0</v>
      </c>
      <c r="C22" s="77">
        <f>IF(B15="Verheiratet",-Berechnungsgrundlagen!B27,0)</f>
        <v>0</v>
      </c>
      <c r="D22" s="66"/>
      <c r="E22" s="66"/>
      <c r="F22" s="67"/>
      <c r="G22" s="67"/>
      <c r="H22" s="67"/>
      <c r="I22" s="67"/>
      <c r="J22" s="67"/>
      <c r="K22" s="67"/>
      <c r="L22" s="67"/>
      <c r="M22" s="67"/>
    </row>
    <row r="23" spans="1:13" s="68" customFormat="1" ht="6" hidden="1" customHeight="1">
      <c r="C23" s="85"/>
      <c r="D23" s="85"/>
      <c r="E23" s="75"/>
      <c r="F23" s="75"/>
      <c r="M23" s="69"/>
    </row>
    <row r="24" spans="1:13" s="65" customFormat="1" ht="15" hidden="1" customHeight="1">
      <c r="A24" s="65" t="s">
        <v>50</v>
      </c>
      <c r="B24" s="65" t="s">
        <v>0</v>
      </c>
      <c r="C24" s="77">
        <f>-M11*Berechnungsgrundlagen!B28</f>
        <v>0</v>
      </c>
      <c r="D24" s="66"/>
      <c r="E24" s="66"/>
      <c r="F24" s="67"/>
      <c r="G24" s="67"/>
      <c r="H24" s="67"/>
      <c r="I24" s="67"/>
      <c r="J24" s="67"/>
      <c r="K24" s="67"/>
      <c r="L24" s="67"/>
      <c r="M24" s="67"/>
    </row>
    <row r="25" spans="1:13" s="68" customFormat="1" ht="6" hidden="1" customHeight="1">
      <c r="C25" s="85"/>
      <c r="D25" s="85"/>
      <c r="E25" s="75"/>
      <c r="F25" s="75"/>
      <c r="M25" s="69"/>
    </row>
    <row r="26" spans="1:13" s="65" customFormat="1" ht="15" hidden="1" customHeight="1">
      <c r="A26" s="65" t="s">
        <v>56</v>
      </c>
      <c r="B26" s="65" t="s">
        <v>0</v>
      </c>
      <c r="C26" s="77">
        <f>-M13</f>
        <v>0</v>
      </c>
      <c r="D26" s="66"/>
      <c r="E26" s="66"/>
      <c r="F26" s="67"/>
      <c r="G26" s="67"/>
      <c r="H26" s="67"/>
      <c r="I26" s="67"/>
      <c r="J26" s="67"/>
      <c r="K26" s="67"/>
      <c r="L26" s="67"/>
      <c r="M26" s="67"/>
    </row>
    <row r="27" spans="1:13" s="68" customFormat="1" ht="6" hidden="1" customHeight="1">
      <c r="C27" s="85"/>
      <c r="D27" s="85"/>
      <c r="E27" s="75"/>
      <c r="F27" s="75"/>
      <c r="M27" s="69"/>
    </row>
    <row r="28" spans="1:13" s="65" customFormat="1" ht="15" hidden="1" customHeight="1">
      <c r="A28" s="65" t="s">
        <v>55</v>
      </c>
      <c r="B28" s="65" t="s">
        <v>0</v>
      </c>
      <c r="C28" s="77">
        <f>-M15</f>
        <v>0</v>
      </c>
      <c r="D28" s="66"/>
      <c r="E28" s="66"/>
      <c r="F28" s="67"/>
      <c r="G28" s="67"/>
      <c r="H28" s="67"/>
      <c r="I28" s="67"/>
      <c r="J28" s="67"/>
      <c r="K28" s="67"/>
      <c r="L28" s="67"/>
      <c r="M28" s="67"/>
    </row>
    <row r="29" spans="1:13" s="68" customFormat="1" ht="6" hidden="1" customHeight="1">
      <c r="B29" s="70"/>
      <c r="C29" s="71"/>
      <c r="D29" s="72"/>
      <c r="E29" s="75"/>
      <c r="F29" s="75"/>
      <c r="M29" s="69"/>
    </row>
    <row r="30" spans="1:13" s="68" customFormat="1" ht="6" hidden="1" customHeight="1">
      <c r="C30" s="85"/>
      <c r="D30" s="85"/>
      <c r="E30" s="75"/>
      <c r="F30" s="75"/>
      <c r="M30" s="69"/>
    </row>
    <row r="31" spans="1:13" s="65" customFormat="1" ht="15" hidden="1" customHeight="1">
      <c r="A31" s="65" t="s">
        <v>57</v>
      </c>
      <c r="B31" s="65" t="s">
        <v>0</v>
      </c>
      <c r="C31" s="73">
        <f>SUM(C18:C30)</f>
        <v>0</v>
      </c>
      <c r="D31" s="66"/>
      <c r="E31" s="66"/>
      <c r="F31" s="67"/>
      <c r="G31" s="67"/>
      <c r="H31" s="67"/>
      <c r="I31" s="67"/>
      <c r="J31" s="67"/>
      <c r="K31" s="67"/>
      <c r="L31" s="67"/>
      <c r="M31" s="67"/>
    </row>
    <row r="32" spans="1:13" s="27" customFormat="1" ht="6.6">
      <c r="A32" s="24"/>
      <c r="B32" s="24"/>
      <c r="C32" s="25"/>
      <c r="D32" s="25"/>
      <c r="E32" s="25"/>
      <c r="F32" s="26"/>
      <c r="G32" s="26"/>
      <c r="H32" s="26"/>
      <c r="I32" s="26"/>
      <c r="J32" s="26"/>
      <c r="K32" s="26"/>
      <c r="L32" s="26"/>
      <c r="M32" s="26"/>
    </row>
    <row r="33" spans="1:13" s="9" customFormat="1" ht="4.2">
      <c r="D33" s="10"/>
      <c r="E33" s="10"/>
      <c r="F33" s="10"/>
      <c r="M33" s="10"/>
    </row>
    <row r="34" spans="1:13">
      <c r="A34" s="84" t="s">
        <v>9</v>
      </c>
      <c r="B34" s="84"/>
      <c r="D34" s="3"/>
      <c r="E34" s="17"/>
      <c r="F34" s="3"/>
      <c r="L34" t="s">
        <v>0</v>
      </c>
      <c r="M34" s="64">
        <f>C31</f>
        <v>0</v>
      </c>
    </row>
    <row r="35" spans="1:13" s="18" customFormat="1" ht="6" customHeight="1">
      <c r="C35" s="80"/>
      <c r="D35" s="80"/>
      <c r="E35" s="19"/>
      <c r="F35" s="19"/>
      <c r="M35" s="20"/>
    </row>
    <row r="36" spans="1:13">
      <c r="A36" s="84" t="s">
        <v>70</v>
      </c>
      <c r="B36" s="84"/>
      <c r="C36" t="s">
        <v>0</v>
      </c>
      <c r="D36" s="83"/>
      <c r="E36" s="83"/>
      <c r="F36" s="83"/>
      <c r="G36" s="21"/>
      <c r="H36" s="22"/>
      <c r="M36" s="3"/>
    </row>
    <row r="37" spans="1:13" s="18" customFormat="1" ht="6" customHeight="1">
      <c r="C37" s="80"/>
      <c r="D37" s="80"/>
      <c r="E37" s="19"/>
      <c r="F37" s="19"/>
      <c r="M37" s="20"/>
    </row>
    <row r="38" spans="1:13" ht="16.2">
      <c r="A38" t="s">
        <v>72</v>
      </c>
      <c r="D38" s="3"/>
      <c r="E38" s="17"/>
      <c r="F38" s="4">
        <v>0.05</v>
      </c>
      <c r="H38" s="4"/>
      <c r="I38" s="4"/>
      <c r="J38" s="4"/>
      <c r="K38" s="4"/>
      <c r="L38" s="5" t="s">
        <v>0</v>
      </c>
      <c r="M38" s="6">
        <f>D36*F38</f>
        <v>0</v>
      </c>
    </row>
    <row r="39" spans="1:13" s="18" customFormat="1" ht="6" customHeight="1">
      <c r="C39" s="80"/>
      <c r="D39" s="80"/>
      <c r="E39" s="19"/>
      <c r="F39" s="19"/>
      <c r="M39" s="20"/>
    </row>
    <row r="40" spans="1:13" ht="16.5" customHeight="1">
      <c r="A40" s="1" t="s">
        <v>73</v>
      </c>
      <c r="B40" s="1"/>
      <c r="C40" s="1"/>
      <c r="D40" s="8"/>
      <c r="E40" s="23"/>
      <c r="F40" s="8"/>
      <c r="G40" s="1"/>
      <c r="H40" s="1"/>
      <c r="I40" s="1"/>
      <c r="J40" s="1"/>
      <c r="K40" s="1"/>
      <c r="L40" s="1" t="s">
        <v>0</v>
      </c>
      <c r="M40" s="8">
        <f>SUM(M34:M39)</f>
        <v>0</v>
      </c>
    </row>
    <row r="41" spans="1:13" s="27" customFormat="1" ht="6.6">
      <c r="A41" s="24"/>
      <c r="B41" s="24"/>
      <c r="C41" s="25"/>
      <c r="D41" s="25"/>
      <c r="E41" s="25"/>
      <c r="F41" s="26"/>
      <c r="G41" s="26"/>
      <c r="H41" s="26"/>
      <c r="I41" s="26"/>
      <c r="J41" s="26"/>
      <c r="K41" s="26"/>
      <c r="L41" s="26"/>
      <c r="M41" s="26"/>
    </row>
    <row r="42" spans="1:13" hidden="1">
      <c r="A42" t="s">
        <v>1</v>
      </c>
      <c r="D42" s="3"/>
      <c r="E42" s="17"/>
      <c r="F42" s="7" t="s">
        <v>2</v>
      </c>
      <c r="H42" s="7"/>
      <c r="L42" t="s">
        <v>0</v>
      </c>
      <c r="M42" s="3">
        <f>(M40*0.625/1000)</f>
        <v>0</v>
      </c>
    </row>
    <row r="43" spans="1:13" hidden="1">
      <c r="D43" s="3"/>
      <c r="E43" s="17"/>
      <c r="F43" s="3"/>
      <c r="M43" s="3"/>
    </row>
    <row r="44" spans="1:13" hidden="1">
      <c r="A44" t="s">
        <v>3</v>
      </c>
      <c r="D44" s="3"/>
      <c r="E44" s="17"/>
      <c r="F44" s="3"/>
      <c r="L44" s="5" t="s">
        <v>0</v>
      </c>
      <c r="M44" s="6">
        <v>20</v>
      </c>
    </row>
    <row r="45" spans="1:13" hidden="1">
      <c r="D45" s="3"/>
      <c r="E45" s="17"/>
      <c r="F45" s="3"/>
      <c r="M45" s="3"/>
    </row>
    <row r="46" spans="1:13" hidden="1">
      <c r="A46" t="s">
        <v>4</v>
      </c>
      <c r="D46" s="3"/>
      <c r="E46" s="17"/>
      <c r="F46" s="3"/>
      <c r="L46" t="s">
        <v>0</v>
      </c>
      <c r="M46" s="3">
        <f>SUM(M42:M44)</f>
        <v>20</v>
      </c>
    </row>
    <row r="47" spans="1:13" hidden="1">
      <c r="D47" s="3"/>
      <c r="E47" s="17"/>
      <c r="F47" s="3"/>
      <c r="M47" s="3"/>
    </row>
    <row r="48" spans="1:13" hidden="1">
      <c r="D48" s="3"/>
      <c r="E48" s="17"/>
      <c r="F48" s="3"/>
      <c r="M48" s="3"/>
    </row>
    <row r="49" spans="1:13" hidden="1">
      <c r="A49" t="s">
        <v>25</v>
      </c>
      <c r="D49" s="3"/>
      <c r="E49" s="3"/>
      <c r="F49" s="3"/>
      <c r="G49" s="4">
        <f>Berechnungsgrundlagen!C2</f>
        <v>0.14000000000000001</v>
      </c>
      <c r="H49" s="4"/>
      <c r="I49" s="4"/>
      <c r="J49" s="4"/>
      <c r="L49" t="s">
        <v>0</v>
      </c>
      <c r="M49" s="3">
        <f>IF(AND(M40&lt;100000,D36&lt;300000),(M46*G49))</f>
        <v>2.8000000000000003</v>
      </c>
    </row>
    <row r="50" spans="1:13" s="9" customFormat="1" ht="4.2" hidden="1">
      <c r="D50" s="10"/>
      <c r="E50" s="10"/>
      <c r="F50" s="10"/>
      <c r="M50" s="10"/>
    </row>
    <row r="51" spans="1:13" hidden="1">
      <c r="A51" t="s">
        <v>26</v>
      </c>
      <c r="D51" s="3"/>
      <c r="E51" s="3"/>
      <c r="F51" s="3"/>
      <c r="G51" s="4">
        <f>Berechnungsgrundlagen!C3</f>
        <v>0.24</v>
      </c>
      <c r="H51" s="4"/>
      <c r="I51" s="4"/>
      <c r="J51" s="4"/>
      <c r="L51" t="s">
        <v>0</v>
      </c>
      <c r="M51" s="3">
        <f>IF(AND(M40&lt;100000,D36&lt;300000),(M46*G51))</f>
        <v>4.8</v>
      </c>
    </row>
    <row r="52" spans="1:13" s="9" customFormat="1" ht="4.2" hidden="1">
      <c r="D52" s="10"/>
      <c r="E52" s="10"/>
      <c r="F52" s="10"/>
      <c r="M52" s="10"/>
    </row>
    <row r="53" spans="1:13" hidden="1">
      <c r="A53" t="s">
        <v>61</v>
      </c>
      <c r="D53" s="3"/>
      <c r="E53" s="3"/>
      <c r="F53" s="3"/>
      <c r="G53" s="4">
        <f>Berechnungsgrundlagen!C4</f>
        <v>0.1</v>
      </c>
      <c r="H53" s="4"/>
      <c r="I53" s="4"/>
      <c r="J53" s="4"/>
      <c r="L53" t="s">
        <v>0</v>
      </c>
      <c r="M53" s="3">
        <f>IF(AND(M42&lt;100000,D38&lt;300000),(M46*G53))</f>
        <v>2</v>
      </c>
    </row>
    <row r="54" spans="1:13" s="9" customFormat="1" ht="4.2" hidden="1">
      <c r="D54" s="10"/>
      <c r="E54" s="10"/>
      <c r="F54" s="10"/>
      <c r="M54" s="10"/>
    </row>
    <row r="55" spans="1:13" hidden="1">
      <c r="A55" t="s">
        <v>27</v>
      </c>
      <c r="D55" s="3"/>
      <c r="E55" s="3"/>
      <c r="F55" s="3"/>
      <c r="G55" s="4">
        <f>Berechnungsgrundlagen!C5</f>
        <v>0.32</v>
      </c>
      <c r="H55" s="4"/>
      <c r="I55" s="4"/>
      <c r="J55" s="4"/>
      <c r="L55" t="s">
        <v>0</v>
      </c>
      <c r="M55" s="3">
        <f>IF(AND(M40&lt;100000,D36&lt;300000),(M46*G55))</f>
        <v>6.4</v>
      </c>
    </row>
    <row r="56" spans="1:13" s="9" customFormat="1" ht="4.2" hidden="1">
      <c r="D56" s="10"/>
      <c r="E56" s="10"/>
      <c r="F56" s="10"/>
      <c r="M56" s="10"/>
    </row>
    <row r="57" spans="1:13" hidden="1">
      <c r="A57" t="s">
        <v>28</v>
      </c>
      <c r="D57" s="3"/>
      <c r="E57" s="3"/>
      <c r="F57" s="3"/>
      <c r="G57" s="4">
        <f>Berechnungsgrundlagen!C6</f>
        <v>0.48</v>
      </c>
      <c r="H57" s="4"/>
      <c r="I57" s="4"/>
      <c r="J57" s="4"/>
      <c r="L57" t="s">
        <v>0</v>
      </c>
      <c r="M57" s="3">
        <f>IF(AND(M40&lt;100000,D36&lt;300000),(M46*G57))</f>
        <v>9.6</v>
      </c>
    </row>
    <row r="58" spans="1:13" s="9" customFormat="1" ht="4.2" hidden="1">
      <c r="D58" s="10"/>
      <c r="E58" s="10"/>
      <c r="F58" s="10"/>
      <c r="M58" s="10"/>
    </row>
    <row r="59" spans="1:13" hidden="1">
      <c r="A59" t="s">
        <v>29</v>
      </c>
      <c r="D59" s="3"/>
      <c r="E59" s="3"/>
      <c r="F59" s="3"/>
      <c r="G59" s="4">
        <f>Berechnungsgrundlagen!C7</f>
        <v>0.8</v>
      </c>
      <c r="H59" s="4"/>
      <c r="I59" s="4"/>
      <c r="J59" s="4"/>
      <c r="L59" t="s">
        <v>0</v>
      </c>
      <c r="M59" s="3">
        <f>IF(AND(M40&lt;100000,D36&lt;300000),(M46*G59))</f>
        <v>16</v>
      </c>
    </row>
    <row r="60" spans="1:13" ht="6" hidden="1" customHeight="1">
      <c r="D60" s="3"/>
      <c r="E60" s="3"/>
      <c r="F60" s="3"/>
      <c r="G60" s="4"/>
      <c r="H60" s="4"/>
      <c r="I60" s="4"/>
      <c r="J60" s="4"/>
      <c r="M60" s="3"/>
    </row>
    <row r="61" spans="1:13" hidden="1">
      <c r="A61" t="s">
        <v>17</v>
      </c>
      <c r="D61" s="3"/>
      <c r="E61" s="17"/>
      <c r="F61" s="3"/>
      <c r="G61" s="4">
        <f>Berechnungsgrundlagen!C8</f>
        <v>1.25</v>
      </c>
      <c r="H61" s="4"/>
      <c r="J61" s="4"/>
      <c r="L61" t="s">
        <v>0</v>
      </c>
      <c r="M61" s="3">
        <f>IF(AND(M40&lt;100000,D36&lt;300000),(M46*G61))</f>
        <v>25</v>
      </c>
    </row>
    <row r="62" spans="1:13" s="9" customFormat="1" ht="4.2" hidden="1">
      <c r="D62" s="10"/>
      <c r="E62" s="11"/>
      <c r="F62" s="10"/>
      <c r="M62" s="10"/>
    </row>
    <row r="63" spans="1:13" hidden="1">
      <c r="A63" t="s">
        <v>18</v>
      </c>
      <c r="D63" s="3"/>
      <c r="E63" s="17"/>
      <c r="F63" s="3"/>
      <c r="G63" s="4">
        <f>Berechnungsgrundlagen!C9</f>
        <v>0.70833333333333337</v>
      </c>
      <c r="H63" s="4"/>
      <c r="J63" s="4"/>
      <c r="L63" t="s">
        <v>0</v>
      </c>
      <c r="M63" s="3">
        <f>IF(AND(M40&lt;100000,D36&lt;300000),(M46*G63))</f>
        <v>14.166666666666668</v>
      </c>
    </row>
    <row r="64" spans="1:13" s="9" customFormat="1" ht="4.2">
      <c r="D64" s="10"/>
      <c r="E64" s="11"/>
      <c r="F64" s="10"/>
      <c r="M64" s="10"/>
    </row>
    <row r="65" spans="1:16" s="9" customFormat="1" ht="33" customHeight="1">
      <c r="A65" s="1" t="s">
        <v>6</v>
      </c>
      <c r="D65" s="13" t="s">
        <v>19</v>
      </c>
      <c r="E65" s="16"/>
      <c r="F65" s="79" t="s">
        <v>20</v>
      </c>
      <c r="G65" s="79"/>
      <c r="H65" s="28"/>
      <c r="I65" s="79" t="s">
        <v>21</v>
      </c>
      <c r="J65" s="79"/>
      <c r="L65" s="82" t="s">
        <v>58</v>
      </c>
      <c r="M65" s="82"/>
    </row>
    <row r="66" spans="1:16" s="9" customFormat="1" ht="15" customHeight="1">
      <c r="A66" t="s">
        <v>10</v>
      </c>
      <c r="B66" t="s">
        <v>30</v>
      </c>
      <c r="D66" s="29"/>
      <c r="E66" s="10"/>
      <c r="F66" s="13" t="s">
        <v>0</v>
      </c>
      <c r="G66" s="13">
        <f>D66*Berechnungsgrundlagen!B2</f>
        <v>0</v>
      </c>
      <c r="H66" s="16"/>
      <c r="I66" s="16" t="s">
        <v>0</v>
      </c>
      <c r="J66" s="16">
        <f>G66-M66</f>
        <v>0</v>
      </c>
      <c r="L66" s="1" t="s">
        <v>0</v>
      </c>
      <c r="M66" s="23">
        <f>IF(M49=FALSE,G66,ROUND(D66*M49*2,1)/2)</f>
        <v>0</v>
      </c>
    </row>
    <row r="67" spans="1:16" s="32" customFormat="1" ht="3.9" customHeight="1">
      <c r="D67" s="33"/>
      <c r="E67" s="34"/>
      <c r="F67" s="13"/>
      <c r="G67" s="34"/>
      <c r="H67" s="44"/>
      <c r="I67" s="44"/>
      <c r="J67" s="44"/>
      <c r="L67" s="35"/>
      <c r="M67" s="36"/>
    </row>
    <row r="68" spans="1:16" s="9" customFormat="1" ht="15" customHeight="1">
      <c r="A68" t="s">
        <v>62</v>
      </c>
      <c r="B68" t="s">
        <v>31</v>
      </c>
      <c r="D68" s="29"/>
      <c r="E68" s="10"/>
      <c r="F68" s="13" t="s">
        <v>0</v>
      </c>
      <c r="G68" s="13">
        <f>D68*Berechnungsgrundlagen!B3</f>
        <v>0</v>
      </c>
      <c r="H68" s="16"/>
      <c r="I68" s="16" t="s">
        <v>0</v>
      </c>
      <c r="J68" s="16">
        <f>G68-M68</f>
        <v>0</v>
      </c>
      <c r="L68" s="1" t="s">
        <v>24</v>
      </c>
      <c r="M68" s="23">
        <f>IF(M51=FALSE,G68,ROUND(D68*M51*2,1)/2)</f>
        <v>0</v>
      </c>
    </row>
    <row r="69" spans="1:16" s="32" customFormat="1" ht="3.9" customHeight="1">
      <c r="D69" s="33"/>
      <c r="E69" s="34"/>
      <c r="F69" s="13"/>
      <c r="G69" s="34"/>
      <c r="H69" s="44"/>
      <c r="I69" s="44"/>
      <c r="J69" s="44"/>
      <c r="L69" s="35"/>
      <c r="M69" s="36"/>
    </row>
    <row r="70" spans="1:16" s="9" customFormat="1" ht="15" customHeight="1">
      <c r="A70" t="s">
        <v>60</v>
      </c>
      <c r="B70" t="s">
        <v>63</v>
      </c>
      <c r="D70" s="29"/>
      <c r="E70" s="10"/>
      <c r="F70" s="13" t="s">
        <v>0</v>
      </c>
      <c r="G70" s="13">
        <f>D70*Berechnungsgrundlagen!B4</f>
        <v>0</v>
      </c>
      <c r="H70" s="16"/>
      <c r="I70" s="16" t="s">
        <v>0</v>
      </c>
      <c r="J70" s="16">
        <f>G70-M70</f>
        <v>0</v>
      </c>
      <c r="L70" s="1" t="s">
        <v>24</v>
      </c>
      <c r="M70" s="23">
        <f>IF(M55=FALSE,G70,ROUND(D70*M51*2,1)/2)</f>
        <v>0</v>
      </c>
    </row>
    <row r="71" spans="1:16" s="32" customFormat="1" ht="3.9" customHeight="1">
      <c r="D71" s="33"/>
      <c r="E71" s="34"/>
      <c r="F71" s="13"/>
      <c r="G71" s="34"/>
      <c r="H71" s="44"/>
      <c r="I71" s="44"/>
      <c r="J71" s="44"/>
      <c r="L71" s="35"/>
      <c r="M71" s="36"/>
    </row>
    <row r="72" spans="1:16">
      <c r="A72" t="s">
        <v>32</v>
      </c>
      <c r="B72" t="s">
        <v>33</v>
      </c>
      <c r="D72" s="29"/>
      <c r="E72" s="13"/>
      <c r="F72" s="13" t="s">
        <v>0</v>
      </c>
      <c r="G72" s="31">
        <f>D72*Berechnungsgrundlagen!B5</f>
        <v>0</v>
      </c>
      <c r="H72" s="31"/>
      <c r="I72" s="31" t="s">
        <v>0</v>
      </c>
      <c r="J72" s="31">
        <f>G72-M72</f>
        <v>0</v>
      </c>
      <c r="L72" s="1" t="s">
        <v>0</v>
      </c>
      <c r="M72" s="23">
        <f>IF(M55=FALSE,G72,ROUND(D72*M55*2,1)/2)</f>
        <v>0</v>
      </c>
    </row>
    <row r="73" spans="1:16" s="32" customFormat="1" ht="3.9" customHeight="1">
      <c r="D73" s="33"/>
      <c r="E73" s="34"/>
      <c r="F73" s="13"/>
      <c r="G73" s="34"/>
      <c r="H73" s="44"/>
      <c r="I73" s="44"/>
      <c r="J73" s="44"/>
      <c r="L73" s="35"/>
      <c r="M73" s="36"/>
    </row>
    <row r="74" spans="1:16" s="18" customFormat="1">
      <c r="A74" t="s">
        <v>34</v>
      </c>
      <c r="B74" t="s">
        <v>35</v>
      </c>
      <c r="D74" s="29"/>
      <c r="E74" s="19"/>
      <c r="F74" s="41" t="s">
        <v>0</v>
      </c>
      <c r="G74" s="31">
        <f>D74*Berechnungsgrundlagen!B6</f>
        <v>0</v>
      </c>
      <c r="H74" s="31"/>
      <c r="I74" s="31" t="s">
        <v>0</v>
      </c>
      <c r="J74" s="31">
        <f>G74-M74</f>
        <v>0</v>
      </c>
      <c r="L74" s="1" t="s">
        <v>24</v>
      </c>
      <c r="M74" s="23">
        <f>IF(M57=FALSE,G74,ROUND(D74*M57*2,1)/2)</f>
        <v>0</v>
      </c>
    </row>
    <row r="75" spans="1:16" s="32" customFormat="1" ht="3.9" customHeight="1">
      <c r="D75" s="33"/>
      <c r="E75" s="34"/>
      <c r="F75" s="13"/>
      <c r="G75" s="34"/>
      <c r="H75" s="44"/>
      <c r="I75" s="44"/>
      <c r="J75" s="44"/>
      <c r="L75" s="53"/>
      <c r="M75" s="54"/>
    </row>
    <row r="76" spans="1:16" s="18" customFormat="1">
      <c r="A76" t="s">
        <v>36</v>
      </c>
      <c r="B76" t="s">
        <v>37</v>
      </c>
      <c r="D76" s="29"/>
      <c r="E76" s="19"/>
      <c r="F76" s="51" t="s">
        <v>0</v>
      </c>
      <c r="G76" s="45">
        <f>D76*Berechnungsgrundlagen!B7</f>
        <v>0</v>
      </c>
      <c r="H76" s="45"/>
      <c r="I76" s="45" t="s">
        <v>24</v>
      </c>
      <c r="J76" s="45">
        <f>G76-M76</f>
        <v>0</v>
      </c>
      <c r="L76" s="55" t="s">
        <v>24</v>
      </c>
      <c r="M76" s="56">
        <f>IF(M59=FALSE,G76,ROUND(D76*M59*2,1)/2)</f>
        <v>0</v>
      </c>
    </row>
    <row r="77" spans="1:16" hidden="1">
      <c r="A77" s="9"/>
      <c r="B77" s="9"/>
      <c r="C77" s="9"/>
      <c r="D77" s="10"/>
      <c r="E77" s="13"/>
      <c r="F77" s="38"/>
      <c r="G77" s="46"/>
      <c r="H77" s="46"/>
      <c r="I77" s="46"/>
      <c r="J77" s="46"/>
      <c r="L77" s="46" t="s">
        <v>0</v>
      </c>
      <c r="M77" s="57" t="e">
        <f>#REF!*#REF!</f>
        <v>#REF!</v>
      </c>
    </row>
    <row r="78" spans="1:16" s="18" customFormat="1" ht="6" customHeight="1">
      <c r="A78"/>
      <c r="B78"/>
      <c r="C78"/>
      <c r="D78" s="13"/>
      <c r="E78" s="19"/>
      <c r="F78" s="47"/>
      <c r="G78" s="48"/>
      <c r="H78" s="48"/>
      <c r="I78" s="48"/>
      <c r="J78" s="48"/>
      <c r="L78" s="48"/>
      <c r="M78" s="58"/>
    </row>
    <row r="79" spans="1:16" s="9" customFormat="1" ht="15" customHeight="1">
      <c r="A79" t="s">
        <v>12</v>
      </c>
      <c r="B79" t="s">
        <v>22</v>
      </c>
      <c r="D79" s="29"/>
      <c r="E79" s="30"/>
      <c r="F79" s="49" t="s">
        <v>0</v>
      </c>
      <c r="G79" s="38">
        <f>D79*Berechnungsgrundlagen!B8</f>
        <v>0</v>
      </c>
      <c r="H79" s="38"/>
      <c r="I79" s="46" t="s">
        <v>0</v>
      </c>
      <c r="J79" s="38">
        <f>G79-M79</f>
        <v>0</v>
      </c>
      <c r="L79" s="1" t="s">
        <v>0</v>
      </c>
      <c r="M79" s="23">
        <f>IF(M61=FALSE,G79,ROUND(D79*M61*2,1)/2)</f>
        <v>0</v>
      </c>
      <c r="P79" s="31"/>
    </row>
    <row r="80" spans="1:16" s="32" customFormat="1" ht="3.9" customHeight="1">
      <c r="D80" s="33"/>
      <c r="E80" s="33"/>
      <c r="F80" s="38"/>
      <c r="G80" s="50"/>
      <c r="H80" s="50"/>
      <c r="I80" s="46"/>
      <c r="J80" s="50"/>
      <c r="L80" s="35"/>
      <c r="M80" s="36"/>
    </row>
    <row r="81" spans="1:13" s="9" customFormat="1" ht="15" customHeight="1">
      <c r="A81" t="s">
        <v>13</v>
      </c>
      <c r="B81" t="s">
        <v>23</v>
      </c>
      <c r="D81" s="29"/>
      <c r="E81" s="30"/>
      <c r="F81" s="49" t="s">
        <v>0</v>
      </c>
      <c r="G81" s="38">
        <f>D81*Berechnungsgrundlagen!B9</f>
        <v>0</v>
      </c>
      <c r="H81" s="38"/>
      <c r="I81" s="46" t="s">
        <v>0</v>
      </c>
      <c r="J81" s="38">
        <f>G81-M81</f>
        <v>0</v>
      </c>
      <c r="L81" s="1" t="s">
        <v>24</v>
      </c>
      <c r="M81" s="23">
        <f>IF(M63=FALSE,G81,ROUND(D81*M63*2,1)/2)</f>
        <v>0</v>
      </c>
    </row>
    <row r="82" spans="1:13" s="32" customFormat="1" ht="3.9" customHeight="1">
      <c r="D82" s="33"/>
      <c r="E82" s="33"/>
      <c r="F82" s="37"/>
      <c r="G82" s="52"/>
      <c r="H82" s="34"/>
      <c r="I82" s="5"/>
      <c r="J82" s="52"/>
      <c r="L82" s="39"/>
      <c r="M82" s="40"/>
    </row>
    <row r="83" spans="1:13" s="18" customFormat="1" ht="6" customHeight="1">
      <c r="A83"/>
      <c r="B83"/>
      <c r="C83"/>
      <c r="D83" s="13"/>
      <c r="E83" s="16"/>
      <c r="F83" s="41"/>
      <c r="I83"/>
      <c r="L83" s="42"/>
      <c r="M83" s="43"/>
    </row>
    <row r="84" spans="1:13">
      <c r="A84" s="1" t="s">
        <v>67</v>
      </c>
      <c r="B84" s="1"/>
      <c r="C84" s="1"/>
      <c r="D84" s="8"/>
      <c r="E84" s="23"/>
      <c r="F84" s="13" t="s">
        <v>0</v>
      </c>
      <c r="G84" s="31">
        <f>SUM(G66:G83)</f>
        <v>0</v>
      </c>
      <c r="H84" s="31"/>
      <c r="I84" t="s">
        <v>24</v>
      </c>
      <c r="J84" s="31">
        <f>SUM(J66:J83)</f>
        <v>0</v>
      </c>
      <c r="K84" s="1"/>
      <c r="L84" s="1" t="s">
        <v>0</v>
      </c>
      <c r="M84" s="76">
        <f>M81+M79+M76+M74+M72+M70+M68+M66</f>
        <v>0</v>
      </c>
    </row>
    <row r="85" spans="1:13" hidden="1">
      <c r="A85" s="18"/>
      <c r="B85" s="18"/>
      <c r="C85" s="80"/>
      <c r="D85" s="80"/>
      <c r="E85" s="19"/>
      <c r="F85" s="13"/>
      <c r="L85" t="s">
        <v>0</v>
      </c>
      <c r="M85" s="13" t="e">
        <f>#REF!-M84</f>
        <v>#REF!</v>
      </c>
    </row>
    <row r="86" spans="1:13">
      <c r="A86" s="18"/>
      <c r="B86" s="18"/>
      <c r="C86" s="78"/>
      <c r="D86" s="78"/>
      <c r="E86" s="78"/>
      <c r="F86" s="13"/>
      <c r="M86" s="13"/>
    </row>
    <row r="87" spans="1:13">
      <c r="A87" s="18"/>
      <c r="B87" s="18"/>
      <c r="C87" s="78"/>
      <c r="D87" s="78"/>
      <c r="E87" s="78"/>
      <c r="F87" s="13"/>
      <c r="M87" s="13"/>
    </row>
    <row r="88" spans="1:13" ht="42.6" customHeight="1">
      <c r="A88" s="86" t="s">
        <v>71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</row>
    <row r="89" spans="1:13" ht="18" customHeight="1">
      <c r="A89" s="86" t="s">
        <v>68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</row>
    <row r="90" spans="1:13" ht="18" customHeight="1">
      <c r="A90" s="86" t="s">
        <v>69</v>
      </c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</row>
    <row r="93" spans="1:13" ht="20.25" customHeight="1"/>
  </sheetData>
  <sheetProtection selectLockedCells="1"/>
  <mergeCells count="31">
    <mergeCell ref="A7:C7"/>
    <mergeCell ref="A88:M88"/>
    <mergeCell ref="A89:M89"/>
    <mergeCell ref="A90:M90"/>
    <mergeCell ref="A9:M9"/>
    <mergeCell ref="A10:M10"/>
    <mergeCell ref="A34:B34"/>
    <mergeCell ref="C19:D19"/>
    <mergeCell ref="C21:D21"/>
    <mergeCell ref="E15:J15"/>
    <mergeCell ref="E13:J13"/>
    <mergeCell ref="E11:J11"/>
    <mergeCell ref="F20:G20"/>
    <mergeCell ref="C25:D25"/>
    <mergeCell ref="C27:D27"/>
    <mergeCell ref="C30:D30"/>
    <mergeCell ref="C12:D12"/>
    <mergeCell ref="C14:D14"/>
    <mergeCell ref="C16:D16"/>
    <mergeCell ref="B15:C15"/>
    <mergeCell ref="C17:D17"/>
    <mergeCell ref="I65:J65"/>
    <mergeCell ref="L65:M65"/>
    <mergeCell ref="C85:D85"/>
    <mergeCell ref="C35:D35"/>
    <mergeCell ref="D36:F36"/>
    <mergeCell ref="C37:D37"/>
    <mergeCell ref="C39:D39"/>
    <mergeCell ref="F65:G65"/>
    <mergeCell ref="A36:B36"/>
    <mergeCell ref="C23:D23"/>
  </mergeCells>
  <dataValidations count="1">
    <dataValidation type="whole" operator="lessThanOrEqual" allowBlank="1" showInputMessage="1" showErrorMessage="1" sqref="D79:E82 D66:D76" xr:uid="{99030A5A-9FD6-4B33-93F6-E1119E77F82C}">
      <formula1>5</formula1>
    </dataValidation>
  </dataValidations>
  <pageMargins left="0.39370078740157483" right="0.39370078740157483" top="0.74803149606299213" bottom="0.74803149606299213" header="0.31496062992125984" footer="0.31496062992125984"/>
  <pageSetup paperSize="9" scale="8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405326-A87D-4785-8A7A-E7E4A7247101}">
          <x14:formula1>
            <xm:f>Berechnungsgrundlagen!$A$14:$A$18</xm:f>
          </x14:formula1>
          <xm:sqref>B15:C15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0DD9-CB6E-46D7-911C-B4C23795449B}">
  <dimension ref="A1:E28"/>
  <sheetViews>
    <sheetView workbookViewId="0">
      <selection activeCell="A4" sqref="A4:XFD4"/>
    </sheetView>
  </sheetViews>
  <sheetFormatPr baseColWidth="10" defaultRowHeight="14.4"/>
  <cols>
    <col min="1" max="1" width="46.109375" customWidth="1"/>
    <col min="2" max="2" width="20" customWidth="1"/>
    <col min="3" max="3" width="25.88671875" customWidth="1"/>
  </cols>
  <sheetData>
    <row r="1" spans="1:5">
      <c r="A1" s="12" t="s">
        <v>5</v>
      </c>
      <c r="B1" t="s">
        <v>8</v>
      </c>
      <c r="C1" t="s">
        <v>7</v>
      </c>
    </row>
    <row r="2" spans="1:5">
      <c r="A2" t="s">
        <v>10</v>
      </c>
      <c r="B2" s="3">
        <v>16</v>
      </c>
      <c r="C2" s="4">
        <v>0.14000000000000001</v>
      </c>
      <c r="E2">
        <v>120</v>
      </c>
    </row>
    <row r="3" spans="1:5">
      <c r="A3" t="s">
        <v>11</v>
      </c>
      <c r="B3" s="3">
        <v>28</v>
      </c>
      <c r="C3" s="4">
        <v>0.24</v>
      </c>
    </row>
    <row r="4" spans="1:5">
      <c r="A4" t="s">
        <v>60</v>
      </c>
      <c r="B4" s="3">
        <v>11.5</v>
      </c>
      <c r="C4" s="4">
        <v>0.1</v>
      </c>
    </row>
    <row r="5" spans="1:5">
      <c r="A5" t="s">
        <v>14</v>
      </c>
      <c r="B5" s="3">
        <v>38</v>
      </c>
      <c r="C5" s="4">
        <v>0.32</v>
      </c>
    </row>
    <row r="6" spans="1:5">
      <c r="A6" t="s">
        <v>15</v>
      </c>
      <c r="B6" s="3">
        <v>57</v>
      </c>
      <c r="C6" s="4">
        <v>0.48</v>
      </c>
    </row>
    <row r="7" spans="1:5">
      <c r="A7" t="s">
        <v>16</v>
      </c>
      <c r="B7" s="3">
        <v>96</v>
      </c>
      <c r="C7" s="4">
        <v>0.8</v>
      </c>
    </row>
    <row r="8" spans="1:5">
      <c r="A8" t="s">
        <v>12</v>
      </c>
      <c r="B8" s="3">
        <v>150</v>
      </c>
      <c r="C8" s="4">
        <f>B8/E2</f>
        <v>1.25</v>
      </c>
    </row>
    <row r="9" spans="1:5">
      <c r="A9" t="s">
        <v>13</v>
      </c>
      <c r="B9" s="3">
        <v>85</v>
      </c>
      <c r="C9" s="4">
        <f>B9/E2</f>
        <v>0.70833333333333337</v>
      </c>
    </row>
    <row r="14" spans="1:5">
      <c r="A14" s="12" t="s">
        <v>47</v>
      </c>
    </row>
    <row r="15" spans="1:5">
      <c r="A15" t="s">
        <v>43</v>
      </c>
    </row>
    <row r="16" spans="1:5">
      <c r="A16" t="s">
        <v>44</v>
      </c>
    </row>
    <row r="17" spans="1:2">
      <c r="A17" t="s">
        <v>46</v>
      </c>
    </row>
    <row r="18" spans="1:2">
      <c r="A18" t="s">
        <v>45</v>
      </c>
    </row>
    <row r="24" spans="1:2">
      <c r="A24" t="s">
        <v>52</v>
      </c>
      <c r="B24">
        <v>5800</v>
      </c>
    </row>
    <row r="25" spans="1:2">
      <c r="A25" t="s">
        <v>53</v>
      </c>
      <c r="B25">
        <v>2900</v>
      </c>
    </row>
    <row r="26" spans="1:2">
      <c r="A26" t="s">
        <v>54</v>
      </c>
      <c r="B26">
        <v>1300</v>
      </c>
    </row>
    <row r="27" spans="1:2">
      <c r="A27" t="s">
        <v>49</v>
      </c>
      <c r="B27">
        <v>6100</v>
      </c>
    </row>
    <row r="28" spans="1:2">
      <c r="A28" t="s">
        <v>50</v>
      </c>
      <c r="B28">
        <v>9300</v>
      </c>
    </row>
  </sheetData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M D A A B Q S w M E F A A C A A g A n V b i U j 2 4 u t O o A A A A + Q A A A B I A H A B D b 2 5 m a W c v U G F j a 2 F n Z S 5 4 b W w g o h g A K K A U A A A A A A A A A A A A A A A A A A A A A A A A A A A A h Y / N C o J A G E V f R W b v / E l R 8 j k u 3 L R I C I J o O + i k Q z q G M z a + W 4 s e q V d I K K t d y 3 s 5 F 8 5 9 3 O 6 Q j m 0 T X F V v d W c S x D B F g T J F V 2 p T J W h w p 3 C F U g E 7 W Z x l p Y I J N j Y e r U 5 Q 7 d w l J s R 7 j 3 2 E u 7 4 i n F J G j v l 2 X 9 S q l a E 2 1 k l T K P R Z l f 9 X S M D h J S M 4 X j K 8 Y G u O W U Q Z k L m H X J s v w y d l T I H 8 l J A N j R t 6 J U o V Z h s g c w T y v i G e U E s D B B Q A A g A I A J 1 W 4 l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V u J S m K V K 7 q k A A A D g A A A A E w A c A E Z v c m 1 1 b G F z L 1 N l Y 3 R p b 2 4 x L m 0 g o h g A K K A U A A A A A A A A A A A A A A A A A A A A A A A A A A A A d Y 0 9 C o N A E I V 7 Y e 8 w b B o D I l i L l Y R 0 g a C Q Q i x W n R B x 3 Z X Z E Q z i b X K T X C w b J G V e M / B + v n H Y c m 8 N F P t N U h G I w D 0 U Y Q e l a l B r T C A D j S w C 8 L r O X 8 s 7 p 6 V F H e c z E R q + W R o a a 4 f w u F Y X N W I m f 1 t Z b 1 V u D f t S H e 2 I g z z j + 2 U 6 J E a C 8 j l J j / N 9 j X F J y r i 7 p T G 3 e h 6 N z 9 C F + 8 t o X W U x K c 2 e G Q H 7 B B g X 3 r a j C H r z j 5 x + A F B L A Q I t A B Q A A g A I A J 1 W 4 l I 9 u L r T q A A A A P k A A A A S A A A A A A A A A A A A A A A A A A A A A A B D b 2 5 m a W c v U G F j a 2 F n Z S 5 4 b W x Q S w E C L Q A U A A I A C A C d V u J S D 8 r p q 6 Q A A A D p A A A A E w A A A A A A A A A A A A A A A A D 0 A A A A W 0 N v b n R l b n R f V H l w Z X N d L n h t b F B L A Q I t A B Q A A g A I A J 1 W 4 l K Y p U r u q Q A A A O A A A A A T A A A A A A A A A A A A A A A A A O U B A A B G b 3 J t d W x h c y 9 T Z W N 0 a W 9 u M S 5 t U E s F B g A A A A A D A A M A w g A A A N s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w H A A A A A A A A q g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3 L T A y V D A 4 O j U y O j Q 4 L j k w O T U 0 N T N a I i A v P j x F b n R y e S B U e X B l P S J G a W x s Q 2 9 s d W 1 u V H l w Z X M i I F Z h b H V l P S J z Q m c 9 P S I g L z 4 8 R W 5 0 c n k g V H l w Z T 0 i R m l s b E N v b H V t b k 5 h b W V z I i B W Y W x 1 Z T 0 i c 1 s m c X V v d D t T c G F s d G U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Z T E v R 2 X D p G 5 k Z X J 0 Z X I g V H l w L n t T c G F s d G U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G U x L 0 d l w 6 R u Z G V y d G V y I F R 5 c C 5 7 U 3 B h b H R l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s Z T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R 2 U l Q z M l Q T R u Z G V y d G V y J T I w V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F 0 X R S F 3 T l R L m h n N i 7 z z d N M A A A A A A g A A A A A A A 2 Y A A M A A A A A Q A A A A G r d J g S G 7 1 r + Z q W P H Q 3 B q b g A A A A A E g A A A o A A A A B A A A A A L g c 8 d / o 6 C R g 4 g q a 0 k 8 H 6 A U A A A A P 9 D V B l u K W B E o x Q H 9 1 i 2 R p k F o l 3 i z E T o m M O r Q Z f I 6 h R B n K P g n A v W x X U 6 A s v 6 v G x 5 N O p Y 4 V n V J x 6 Y 8 5 / r B o V 3 8 A S 9 s k A F S e 5 a V 3 0 C Z 1 n R r L B P F A A A A N I 2 D Y N X p 7 o D F s q a i j B 4 3 M v Q f X l 5 < / D a t a M a s h u p > 
</file>

<file path=customXml/itemProps1.xml><?xml version="1.0" encoding="utf-8"?>
<ds:datastoreItem xmlns:ds="http://schemas.openxmlformats.org/officeDocument/2006/customXml" ds:itemID="{107FA58C-3A12-4834-BD59-095AE3EBC0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</vt:lpstr>
      <vt:lpstr>Berechnungsgrundlagen</vt:lpstr>
      <vt:lpstr>Berechnung!Druckbereich</vt:lpstr>
    </vt:vector>
  </TitlesOfParts>
  <Company>RIZ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Ruppanner Thomas</dc:creator>
  <cp:lastModifiedBy>Bosshardt Claudia</cp:lastModifiedBy>
  <cp:lastPrinted>2023-01-25T15:38:28Z</cp:lastPrinted>
  <dcterms:created xsi:type="dcterms:W3CDTF">2021-07-02T08:26:13Z</dcterms:created>
  <dcterms:modified xsi:type="dcterms:W3CDTF">2026-04-22T11:25:41Z</dcterms:modified>
</cp:coreProperties>
</file>